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cuments\Seascale PC\Finance\Cash Book\2025-2026\"/>
    </mc:Choice>
  </mc:AlternateContent>
  <xr:revisionPtr revIDLastSave="0" documentId="13_ncr:1_{6FDDAEBA-55F4-4C7A-8005-2927E83542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1" l="1"/>
  <c r="L28" i="1" s="1"/>
  <c r="H26" i="1"/>
  <c r="K26" i="1" s="1"/>
  <c r="H24" i="1"/>
  <c r="L24" i="1" s="1"/>
  <c r="H20" i="1"/>
  <c r="K20" i="1" s="1"/>
  <c r="H18" i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/>
  <c r="G16" i="1"/>
  <c r="M16" i="1" s="1"/>
  <c r="G14" i="1"/>
  <c r="M14" i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8" i="1"/>
  <c r="L26" i="1"/>
  <c r="F22" i="1"/>
  <c r="D22" i="1"/>
  <c r="K18" i="1"/>
  <c r="L18" i="1"/>
  <c r="N18" i="1"/>
  <c r="K24" i="1" l="1"/>
  <c r="I22" i="1"/>
  <c r="N28" i="1"/>
  <c r="N24" i="1"/>
  <c r="K16" i="1"/>
  <c r="K14" i="1"/>
  <c r="K12" i="1"/>
  <c r="J22" i="1"/>
  <c r="G22" i="1"/>
  <c r="M22" i="1" s="1"/>
  <c r="N10" i="1"/>
  <c r="H22" i="1"/>
  <c r="L20" i="1"/>
  <c r="L22" i="1" l="1"/>
  <c r="K22" i="1"/>
</calcChain>
</file>

<file path=xl/sharedStrings.xml><?xml version="1.0" encoding="utf-8"?>
<sst xmlns="http://schemas.openxmlformats.org/spreadsheetml/2006/main" count="32" uniqueCount="29">
  <si>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</si>
  <si>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</si>
  <si>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</si>
  <si>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</si>
  <si>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</si>
  <si>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</si>
  <si>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</si>
  <si>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</si>
  <si>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</si>
  <si>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</si>
  <si>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</si>
  <si>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</si>
  <si>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</si>
  <si>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</si>
  <si>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</si>
  <si>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</si>
  <si>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</si>
  <si>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</si>
  <si>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</si>
  <si>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</si>
  <si>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</si>
  <si>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</si>
  <si>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Last years precept was paid twice by Cumberland Council, £25510 was later calimed back.</t>
  </si>
  <si>
    <t>Additional RFO role £382; Relief cleaner £393; Additonal hours required for 24/25 AGAR work £477;</t>
  </si>
  <si>
    <t>Coniston play area grant £106,726; Heart of Community Grant £60,000</t>
  </si>
  <si>
    <t>Heart of Community payments £66,178</t>
  </si>
  <si>
    <t xml:space="preserve">Second part of the Coniston play area grant to be spend in 2026/27 </t>
  </si>
  <si>
    <t xml:space="preserve">Explanation of variances 2025/26  </t>
  </si>
  <si>
    <t>Re-evaluation of assets (Seascale Jetty 80,000; BMX track 50,000; Bowling Green 18,000; defibulators 2,800; foreshore paly equipment 158,00) and new items added (solar panels 48,000; soft play equipment 1,280; play ground equipment 150,000; notice boards 2,300)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</si>
</sst>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9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A16" workbookViewId="0">
      <selection activeCell="C30" sqref="C30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23" width="9.109375" style="13"/>
    <col min="24" max="16384" width="9.109375" style="2"/>
  </cols>
  <sheetData>
    <row r="1" spans="1:15" ht="17.399999999999999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8"/>
      <c r="M1" s="8"/>
    </row>
    <row r="2" spans="1:15" ht="15.6" x14ac:dyDescent="0.25">
      <c r="A2" s="26" t="s">
        <v>12</v>
      </c>
      <c r="B2" s="16"/>
      <c r="C2" s="14"/>
      <c r="D2" s="16"/>
      <c r="E2" s="16"/>
      <c r="F2" s="16"/>
      <c r="G2" s="16"/>
      <c r="H2" s="16"/>
      <c r="I2" s="16"/>
      <c r="J2" s="16"/>
      <c r="K2" s="16"/>
      <c r="L2" s="8"/>
      <c r="M2" s="8"/>
      <c r="N2" s="17"/>
    </row>
    <row r="3" spans="1:15" x14ac:dyDescent="0.25">
      <c r="A3" s="1" t="s">
        <v>15</v>
      </c>
    </row>
    <row r="4" spans="1:15" ht="79.5" customHeight="1" x14ac:dyDescent="0.25">
      <c r="A4" s="27" t="s">
        <v>20</v>
      </c>
      <c r="B4" s="28"/>
      <c r="C4" s="28"/>
      <c r="D4" s="28"/>
      <c r="E4" s="28"/>
      <c r="F4" s="28"/>
      <c r="G4" s="28"/>
      <c r="H4" s="28"/>
      <c r="N4" s="17"/>
    </row>
    <row r="5" spans="1:15" x14ac:dyDescent="0.25">
      <c r="A5" s="1" t="s">
        <v>17</v>
      </c>
    </row>
    <row r="6" spans="1:15" x14ac:dyDescent="0.25">
      <c r="A6" s="20"/>
      <c r="D6" s="3"/>
      <c r="F6" s="3"/>
      <c r="O6" s="19"/>
    </row>
    <row r="7" spans="1:15" ht="55.2" x14ac:dyDescent="0.25">
      <c r="D7" s="21">
        <v>2026</v>
      </c>
      <c r="E7" s="19"/>
      <c r="F7" s="21">
        <v>2025</v>
      </c>
      <c r="G7" s="21" t="s">
        <v>0</v>
      </c>
      <c r="H7" s="21" t="s">
        <v>0</v>
      </c>
      <c r="I7" s="21"/>
      <c r="J7" s="21"/>
      <c r="K7" s="21"/>
      <c r="L7" s="32" t="s">
        <v>11</v>
      </c>
      <c r="M7" s="33"/>
      <c r="N7" s="23" t="s">
        <v>16</v>
      </c>
      <c r="O7" s="22" t="s">
        <v>21</v>
      </c>
    </row>
    <row r="8" spans="1:15" x14ac:dyDescent="0.25">
      <c r="D8" s="21" t="s">
        <v>1</v>
      </c>
      <c r="E8" s="19"/>
      <c r="F8" s="21" t="s">
        <v>1</v>
      </c>
      <c r="G8" s="21" t="s">
        <v>1</v>
      </c>
      <c r="H8" s="21" t="s">
        <v>10</v>
      </c>
      <c r="I8" s="21"/>
      <c r="J8" s="21"/>
      <c r="K8" s="19"/>
      <c r="L8" s="21" t="s">
        <v>18</v>
      </c>
      <c r="M8" s="21" t="s">
        <v>19</v>
      </c>
      <c r="O8" s="15"/>
    </row>
    <row r="9" spans="1:15" ht="14.4" thickBot="1" x14ac:dyDescent="0.3">
      <c r="D9" s="3"/>
      <c r="E9" s="3"/>
      <c r="O9" s="15"/>
    </row>
    <row r="10" spans="1:15" ht="30" customHeight="1" thickBot="1" x14ac:dyDescent="0.3">
      <c r="A10" s="34" t="s">
        <v>2</v>
      </c>
      <c r="B10" s="34"/>
      <c r="C10" s="34"/>
      <c r="D10" s="7">
        <v>115485</v>
      </c>
      <c r="F10" s="7">
        <v>107684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5"/>
    </row>
    <row r="12" spans="1:15" ht="28.2" thickBot="1" x14ac:dyDescent="0.3">
      <c r="A12" s="35" t="s">
        <v>13</v>
      </c>
      <c r="B12" s="36"/>
      <c r="C12" s="37"/>
      <c r="D12" s="7">
        <v>25510</v>
      </c>
      <c r="F12" s="7">
        <v>51020</v>
      </c>
      <c r="G12" s="4">
        <f>D12-F12</f>
        <v>-25510</v>
      </c>
      <c r="H12" s="5">
        <f>IF((D12&gt;F12),(D12-F12)/F12,IF(D12&lt;F12,-(D12-F12)/F12,IF(D12=F12,0)))</f>
        <v>0.5</v>
      </c>
      <c r="I12" s="2">
        <f>IF(D12-F12&lt;500,0,IF(D12-F12&gt;500,1,IF(D12-F12=500,1)))</f>
        <v>0</v>
      </c>
      <c r="J12" s="2">
        <f>IF(F12-D12&lt;500,0,IF(F12-D12&gt;500,1,IF(F12-D12=500,1)))</f>
        <v>1</v>
      </c>
      <c r="K12" s="3">
        <f>IF(H12&lt;0.15,0,IF(H12&gt;0.15,1,IF(H12=0.15,1)))</f>
        <v>1</v>
      </c>
      <c r="L12" s="3" t="str">
        <f>IF(H12&lt;15%, "NO","YES")</f>
        <v>YES</v>
      </c>
      <c r="M12" s="3" t="str">
        <f>IF(ABS(G12)&lt;100000, "NO","YES")</f>
        <v>NO</v>
      </c>
      <c r="N12" s="9" t="s">
        <v>22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5"/>
    </row>
    <row r="14" spans="1:15" ht="28.2" thickBot="1" x14ac:dyDescent="0.3">
      <c r="A14" s="29" t="s">
        <v>3</v>
      </c>
      <c r="B14" s="29"/>
      <c r="C14" s="29"/>
      <c r="D14" s="7">
        <v>223910</v>
      </c>
      <c r="F14" s="7">
        <v>93433</v>
      </c>
      <c r="G14" s="4">
        <f>D14-F14</f>
        <v>130477</v>
      </c>
      <c r="H14" s="5">
        <f>IF((D14&gt;F14),(D14-F14)/F14,IF(D14&lt;F14,-(D14-F14)/F14,IF(D14=F14,0)))</f>
        <v>1.3964766196097738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YES</v>
      </c>
      <c r="N14" s="9" t="s">
        <v>24</v>
      </c>
      <c r="O14" s="12"/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5"/>
    </row>
    <row r="16" spans="1:15" ht="28.2" thickBot="1" x14ac:dyDescent="0.3">
      <c r="A16" s="29" t="s">
        <v>4</v>
      </c>
      <c r="B16" s="29"/>
      <c r="C16" s="29"/>
      <c r="D16" s="7">
        <v>9224</v>
      </c>
      <c r="F16" s="7">
        <v>7349</v>
      </c>
      <c r="G16" s="4">
        <f>D16-F16</f>
        <v>1875</v>
      </c>
      <c r="H16" s="5">
        <f>IF((D16&gt;F16),(D16-F16)/F16,IF(D16&lt;F16,-(D16-F16)/F16,IF(D16=F16,0)))</f>
        <v>0.2551367532997687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 t="s">
        <v>23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5"/>
    </row>
    <row r="18" spans="1:23" ht="14.4" thickBot="1" x14ac:dyDescent="0.3">
      <c r="A18" s="29" t="s">
        <v>7</v>
      </c>
      <c r="B18" s="29"/>
      <c r="C18" s="29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5"/>
    </row>
    <row r="20" spans="1:23" ht="14.4" thickBot="1" x14ac:dyDescent="0.3">
      <c r="A20" s="29" t="s">
        <v>14</v>
      </c>
      <c r="B20" s="29"/>
      <c r="C20" s="29"/>
      <c r="D20" s="7">
        <v>197884</v>
      </c>
      <c r="F20" s="7">
        <v>129303</v>
      </c>
      <c r="G20" s="4">
        <f>D20-F20</f>
        <v>68581</v>
      </c>
      <c r="H20" s="5">
        <f>IF((D20&gt;F20),(D20-F20)/F20,IF(D20&lt;F20,-(D20-F20)/F20,IF(D20=F20,0)))</f>
        <v>0.53038985947735162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">
        <v>25</v>
      </c>
      <c r="O20" s="12"/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5"/>
    </row>
    <row r="22" spans="1:23" ht="28.2" thickBot="1" x14ac:dyDescent="0.3">
      <c r="A22" s="6" t="s">
        <v>5</v>
      </c>
      <c r="D22" s="24">
        <f>D10+D12+D14-D16-D18-D20</f>
        <v>157797</v>
      </c>
      <c r="F22" s="24">
        <f>F10+F12+F14-F16-F18-F20</f>
        <v>115485</v>
      </c>
      <c r="G22" s="4">
        <f>D22-F22</f>
        <v>42312</v>
      </c>
      <c r="H22" s="5">
        <f>IF((D22&gt;F22),(D22-F22)/F22,IF(D22&lt;F22,-(D22-F22)/F22,IF(D22=F22,0)))</f>
        <v>0.36638524483699181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">
        <v>26</v>
      </c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5"/>
    </row>
    <row r="24" spans="1:23" ht="14.4" thickBot="1" x14ac:dyDescent="0.3">
      <c r="A24" s="29" t="s">
        <v>9</v>
      </c>
      <c r="B24" s="29"/>
      <c r="C24" s="29"/>
      <c r="D24" s="7">
        <v>0</v>
      </c>
      <c r="F24" s="7">
        <v>0</v>
      </c>
      <c r="G24" s="4">
        <f>D24-F24</f>
        <v>0</v>
      </c>
      <c r="H24" s="5">
        <f>IF((D24&gt;F24),(D24-F24)/F24,IF(D24&lt;F24,-(D24-F24)/F24,IF(D24=F24,0)))</f>
        <v>0</v>
      </c>
      <c r="I24" s="2">
        <f>IF(D24-F24&lt;500,0,IF(D24-F24&gt;500,1,IF(D24-F24=500,1)))</f>
        <v>0</v>
      </c>
      <c r="J24" s="2">
        <f>IF(F24-D24&lt;500,0,IF(F24-D24&gt;500,1,IF(F24-D24=500,1)))</f>
        <v>0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5"/>
    </row>
    <row r="26" spans="1:23" ht="83.4" thickBot="1" x14ac:dyDescent="0.3">
      <c r="A26" s="29" t="s">
        <v>8</v>
      </c>
      <c r="B26" s="29"/>
      <c r="C26" s="29"/>
      <c r="D26" s="7">
        <v>642842</v>
      </c>
      <c r="F26" s="7">
        <v>94166</v>
      </c>
      <c r="G26" s="4">
        <f>D26-F26</f>
        <v>548676</v>
      </c>
      <c r="H26" s="5">
        <f>IF((D26&gt;F26),(D26-F26)/F26,IF(D26&lt;F26,-(D26-F26)/F26,IF(D26=F26,0)))</f>
        <v>5.8266890385064674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1</v>
      </c>
      <c r="L26" s="3" t="str">
        <f>IF(H26&lt;15%, "NO","YES")</f>
        <v>YES</v>
      </c>
      <c r="M26" s="3" t="str">
        <f>IF(ABS(G26)&lt;100000, "NO","YES")</f>
        <v>YES</v>
      </c>
      <c r="N26" s="9" t="s">
        <v>28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5"/>
    </row>
    <row r="28" spans="1:23" ht="14.4" thickBot="1" x14ac:dyDescent="0.3">
      <c r="A28" s="29" t="s">
        <v>6</v>
      </c>
      <c r="B28" s="29"/>
      <c r="C28" s="29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5"/>
    </row>
    <row r="30" spans="1:23" x14ac:dyDescent="0.25">
      <c r="C30" s="10"/>
    </row>
    <row r="31" spans="1:23" ht="15" customHeight="1" x14ac:dyDescent="0.25">
      <c r="P31" s="18"/>
      <c r="Q31" s="18"/>
      <c r="R31" s="18"/>
      <c r="S31" s="18"/>
      <c r="T31" s="18"/>
      <c r="U31" s="18"/>
      <c r="V31" s="18"/>
      <c r="W31" s="18"/>
    </row>
    <row r="32" spans="1:23" ht="17.399999999999999" x14ac:dyDescent="0.3">
      <c r="C32" s="25"/>
      <c r="O32" s="18"/>
      <c r="P32" s="18"/>
      <c r="Q32" s="18"/>
      <c r="R32" s="18"/>
      <c r="S32" s="18"/>
      <c r="T32" s="18"/>
      <c r="U32" s="18"/>
      <c r="V32" s="18"/>
      <c r="W32" s="18"/>
    </row>
    <row r="34" spans="3:3" ht="17.399999999999999" x14ac:dyDescent="0.3">
      <c r="C34" s="25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Michael Warmoth</cp:lastModifiedBy>
  <cp:lastPrinted>2026-04-21T13:16:09Z</cp:lastPrinted>
  <dcterms:created xsi:type="dcterms:W3CDTF">2012-07-11T10:01:28Z</dcterms:created>
  <dcterms:modified xsi:type="dcterms:W3CDTF">2026-04-29T11:11:38Z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